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<sst xmlns="http://schemas.openxmlformats.org/spreadsheetml/2006/main" count="139" uniqueCount="132">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</sst>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5"/>
      <c r="S1" s="86"/>
    </row>
    <row r="2" spans="2:19" s="1" customFormat="1" ht="15.75" customHeight="1">
      <c r="B2" s="257"/>
      <c r="C2" s="257"/>
      <c r="D2" s="25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8"/>
      <c r="B3" s="260"/>
      <c r="C3" s="261" t="s">
        <v>0</v>
      </c>
      <c r="D3" s="262" t="s">
        <v>121</v>
      </c>
      <c r="E3" s="31"/>
      <c r="F3" s="263" t="s">
        <v>26</v>
      </c>
      <c r="G3" s="264"/>
      <c r="H3" s="264"/>
      <c r="I3" s="264"/>
      <c r="J3" s="265"/>
      <c r="K3" s="82"/>
      <c r="L3" s="82"/>
      <c r="M3" s="82"/>
      <c r="N3" s="266" t="s">
        <v>119</v>
      </c>
      <c r="O3" s="267" t="s">
        <v>115</v>
      </c>
      <c r="P3" s="267"/>
      <c r="Q3" s="267"/>
      <c r="R3" s="267"/>
      <c r="S3" s="267"/>
    </row>
    <row r="4" spans="1:19" ht="22.5" customHeight="1">
      <c r="A4" s="258"/>
      <c r="B4" s="260"/>
      <c r="C4" s="261"/>
      <c r="D4" s="262"/>
      <c r="E4" s="268" t="s">
        <v>122</v>
      </c>
      <c r="F4" s="250" t="s">
        <v>33</v>
      </c>
      <c r="G4" s="243" t="s">
        <v>123</v>
      </c>
      <c r="H4" s="252" t="s">
        <v>124</v>
      </c>
      <c r="I4" s="243" t="s">
        <v>125</v>
      </c>
      <c r="J4" s="252" t="s">
        <v>126</v>
      </c>
      <c r="K4" s="84" t="s">
        <v>128</v>
      </c>
      <c r="L4" s="201" t="s">
        <v>111</v>
      </c>
      <c r="M4" s="89" t="s">
        <v>63</v>
      </c>
      <c r="N4" s="252"/>
      <c r="O4" s="254" t="s">
        <v>120</v>
      </c>
      <c r="P4" s="243" t="s">
        <v>49</v>
      </c>
      <c r="Q4" s="245" t="s">
        <v>48</v>
      </c>
      <c r="R4" s="90" t="s">
        <v>64</v>
      </c>
      <c r="S4" s="91" t="s">
        <v>63</v>
      </c>
    </row>
    <row r="5" spans="1:19" ht="67.5" customHeight="1">
      <c r="A5" s="259"/>
      <c r="B5" s="260"/>
      <c r="C5" s="261"/>
      <c r="D5" s="262"/>
      <c r="E5" s="269"/>
      <c r="F5" s="251"/>
      <c r="G5" s="244"/>
      <c r="H5" s="253"/>
      <c r="I5" s="244"/>
      <c r="J5" s="253"/>
      <c r="K5" s="246" t="s">
        <v>129</v>
      </c>
      <c r="L5" s="247"/>
      <c r="M5" s="248"/>
      <c r="N5" s="253"/>
      <c r="O5" s="255"/>
      <c r="P5" s="244"/>
      <c r="Q5" s="245"/>
      <c r="R5" s="246" t="s">
        <v>102</v>
      </c>
      <c r="S5" s="24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51052.58</v>
      </c>
      <c r="G8" s="149">
        <f aca="true" t="shared" si="0" ref="G8:G37">F8-E8</f>
        <v>-36314.92</v>
      </c>
      <c r="H8" s="150">
        <f>F8/E8*100</f>
        <v>58.43429192777635</v>
      </c>
      <c r="I8" s="151">
        <f>F8-D8</f>
        <v>-1247398.52</v>
      </c>
      <c r="J8" s="151">
        <f>F8/D8*100</f>
        <v>3.931806134247181</v>
      </c>
      <c r="K8" s="149">
        <v>60580.63</v>
      </c>
      <c r="L8" s="149">
        <f aca="true" t="shared" si="1" ref="L8:L51">F8-K8</f>
        <v>-9528.049999999996</v>
      </c>
      <c r="M8" s="202">
        <f aca="true" t="shared" si="2" ref="M8:M28">F8/K8</f>
        <v>0.8427211800207427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28923.32</v>
      </c>
      <c r="G9" s="148">
        <f t="shared" si="0"/>
        <v>-18776.68</v>
      </c>
      <c r="H9" s="155">
        <f>F9/E9*100</f>
        <v>60.63589098532495</v>
      </c>
      <c r="I9" s="156">
        <f>F9-D9</f>
        <v>-737721.68</v>
      </c>
      <c r="J9" s="156">
        <f>F9/D9*100</f>
        <v>3.772713576688037</v>
      </c>
      <c r="K9" s="224">
        <v>30213.27</v>
      </c>
      <c r="L9" s="157">
        <f t="shared" si="1"/>
        <v>-1289.9500000000007</v>
      </c>
      <c r="M9" s="203">
        <f t="shared" si="2"/>
        <v>0.9573051841128087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27173.09</v>
      </c>
      <c r="G10" s="102">
        <f t="shared" si="0"/>
        <v>-16110.91</v>
      </c>
      <c r="H10" s="29">
        <f aca="true" t="shared" si="3" ref="H10:H36">F10/E10*100</f>
        <v>62.77860179281027</v>
      </c>
      <c r="I10" s="103">
        <f aca="true" t="shared" si="4" ref="I10:I37">F10-D10</f>
        <v>-674143.91</v>
      </c>
      <c r="J10" s="103">
        <f aca="true" t="shared" si="5" ref="J10:J36">F10/D10*100</f>
        <v>3.8745802540078165</v>
      </c>
      <c r="K10" s="105">
        <v>26883.84</v>
      </c>
      <c r="L10" s="105">
        <f t="shared" si="1"/>
        <v>289.25</v>
      </c>
      <c r="M10" s="204">
        <f t="shared" si="2"/>
        <v>1.0107592516545256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1070.83</v>
      </c>
      <c r="G11" s="102">
        <f t="shared" si="0"/>
        <v>-2529.17</v>
      </c>
      <c r="H11" s="29">
        <f t="shared" si="3"/>
        <v>29.745277777777773</v>
      </c>
      <c r="I11" s="103">
        <f t="shared" si="4"/>
        <v>-45435.17</v>
      </c>
      <c r="J11" s="103">
        <f t="shared" si="5"/>
        <v>2.3025631101363264</v>
      </c>
      <c r="K11" s="105">
        <v>2684.94</v>
      </c>
      <c r="L11" s="105">
        <f t="shared" si="1"/>
        <v>-1614.1100000000001</v>
      </c>
      <c r="M11" s="204">
        <f t="shared" si="2"/>
        <v>0.39882827921666775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316.02</v>
      </c>
      <c r="G12" s="102">
        <f t="shared" si="0"/>
        <v>-103.98000000000002</v>
      </c>
      <c r="H12" s="29">
        <f t="shared" si="3"/>
        <v>75.24285714285713</v>
      </c>
      <c r="I12" s="103">
        <f t="shared" si="4"/>
        <v>-7963.98</v>
      </c>
      <c r="J12" s="103">
        <f t="shared" si="5"/>
        <v>3.816666666666666</v>
      </c>
      <c r="K12" s="105">
        <v>433.61</v>
      </c>
      <c r="L12" s="105">
        <f t="shared" si="1"/>
        <v>-117.59000000000003</v>
      </c>
      <c r="M12" s="204">
        <f t="shared" si="2"/>
        <v>0.7288116048984109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262.88</v>
      </c>
      <c r="G13" s="102">
        <f t="shared" si="0"/>
        <v>-37.120000000000005</v>
      </c>
      <c r="H13" s="29">
        <f t="shared" si="3"/>
        <v>87.62666666666667</v>
      </c>
      <c r="I13" s="103">
        <f t="shared" si="4"/>
        <v>-9127.12</v>
      </c>
      <c r="J13" s="103">
        <f t="shared" si="5"/>
        <v>2.799574014909478</v>
      </c>
      <c r="K13" s="105">
        <v>209.84</v>
      </c>
      <c r="L13" s="105">
        <f t="shared" si="1"/>
        <v>53.03999999999999</v>
      </c>
      <c r="M13" s="204">
        <f t="shared" si="2"/>
        <v>1.2527640106747997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1799.88</v>
      </c>
      <c r="G19" s="148">
        <f t="shared" si="0"/>
        <v>-6700.12</v>
      </c>
      <c r="H19" s="155">
        <f t="shared" si="3"/>
        <v>21.17505882352941</v>
      </c>
      <c r="I19" s="156">
        <f t="shared" si="4"/>
        <v>-128200.12</v>
      </c>
      <c r="J19" s="156">
        <f t="shared" si="5"/>
        <v>1.384523076923077</v>
      </c>
      <c r="K19" s="167">
        <v>5560</v>
      </c>
      <c r="L19" s="159">
        <f t="shared" si="1"/>
        <v>-3760.12</v>
      </c>
      <c r="M19" s="210">
        <f t="shared" si="2"/>
        <v>0.32371942446043167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20329.38</v>
      </c>
      <c r="G20" s="148">
        <f t="shared" si="0"/>
        <v>-10838.119999999999</v>
      </c>
      <c r="H20" s="155">
        <f t="shared" si="3"/>
        <v>65.22621320285555</v>
      </c>
      <c r="I20" s="156">
        <f t="shared" si="4"/>
        <v>-380800.72</v>
      </c>
      <c r="J20" s="156">
        <f t="shared" si="5"/>
        <v>5.068026557967104</v>
      </c>
      <c r="K20" s="156">
        <v>24797.05</v>
      </c>
      <c r="L20" s="159">
        <f t="shared" si="1"/>
        <v>-4467.669999999998</v>
      </c>
      <c r="M20" s="206">
        <f t="shared" si="2"/>
        <v>0.819830584686485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4658.889999999999</v>
      </c>
      <c r="G21" s="148">
        <f t="shared" si="0"/>
        <v>-12086.91</v>
      </c>
      <c r="H21" s="155">
        <f t="shared" si="3"/>
        <v>27.821244730021853</v>
      </c>
      <c r="I21" s="156">
        <f t="shared" si="4"/>
        <v>-201962.11</v>
      </c>
      <c r="J21" s="156">
        <f t="shared" si="5"/>
        <v>2.2547998509348033</v>
      </c>
      <c r="K21" s="156">
        <v>11899.3</v>
      </c>
      <c r="L21" s="159">
        <f t="shared" si="1"/>
        <v>-7240.41</v>
      </c>
      <c r="M21" s="206">
        <f t="shared" si="2"/>
        <v>0.39152639230879127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1311.33</v>
      </c>
      <c r="G22" s="169">
        <f t="shared" si="0"/>
        <v>-2838.67</v>
      </c>
      <c r="H22" s="171">
        <f t="shared" si="3"/>
        <v>31.598313253012044</v>
      </c>
      <c r="I22" s="172">
        <f t="shared" si="4"/>
        <v>-21497.67</v>
      </c>
      <c r="J22" s="172">
        <f t="shared" si="5"/>
        <v>5.749177956069972</v>
      </c>
      <c r="K22" s="173">
        <v>3049.6</v>
      </c>
      <c r="L22" s="164">
        <f t="shared" si="1"/>
        <v>-1738.27</v>
      </c>
      <c r="M22" s="212">
        <f t="shared" si="2"/>
        <v>0.43000065582371455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21.27</v>
      </c>
      <c r="G23" s="195">
        <f t="shared" si="0"/>
        <v>-118.73</v>
      </c>
      <c r="H23" s="196">
        <f t="shared" si="3"/>
        <v>15.192857142857141</v>
      </c>
      <c r="I23" s="197">
        <f t="shared" si="4"/>
        <v>-1801.03</v>
      </c>
      <c r="J23" s="197">
        <f t="shared" si="5"/>
        <v>1.1672062777808265</v>
      </c>
      <c r="K23" s="197">
        <v>128.1</v>
      </c>
      <c r="L23" s="197">
        <f t="shared" si="1"/>
        <v>-106.83</v>
      </c>
      <c r="M23" s="225">
        <f t="shared" si="2"/>
        <v>0.16604215456674473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1290.06</v>
      </c>
      <c r="G24" s="195">
        <f t="shared" si="0"/>
        <v>-2719.94</v>
      </c>
      <c r="H24" s="196">
        <f t="shared" si="3"/>
        <v>32.17107231920199</v>
      </c>
      <c r="I24" s="197">
        <f t="shared" si="4"/>
        <v>-19696.64</v>
      </c>
      <c r="J24" s="197">
        <f t="shared" si="5"/>
        <v>6.147035979930146</v>
      </c>
      <c r="K24" s="197">
        <v>2921.5</v>
      </c>
      <c r="L24" s="197">
        <f t="shared" si="1"/>
        <v>-1631.44</v>
      </c>
      <c r="M24" s="225">
        <f t="shared" si="2"/>
        <v>0.44157453362998456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77.08</v>
      </c>
      <c r="G25" s="169">
        <f t="shared" si="0"/>
        <v>31.28</v>
      </c>
      <c r="H25" s="171">
        <f t="shared" si="3"/>
        <v>168.29694323144108</v>
      </c>
      <c r="I25" s="172">
        <f t="shared" si="4"/>
        <v>-742.92</v>
      </c>
      <c r="J25" s="172">
        <f t="shared" si="5"/>
        <v>9.4</v>
      </c>
      <c r="K25" s="172">
        <v>156.87</v>
      </c>
      <c r="L25" s="172">
        <f t="shared" si="1"/>
        <v>-79.79</v>
      </c>
      <c r="M25" s="209">
        <f t="shared" si="2"/>
        <v>0.4913622744948046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3270.48</v>
      </c>
      <c r="G26" s="169">
        <f t="shared" si="0"/>
        <v>-9279.52</v>
      </c>
      <c r="H26" s="171">
        <f t="shared" si="3"/>
        <v>26.059601593625498</v>
      </c>
      <c r="I26" s="172">
        <f t="shared" si="4"/>
        <v>-179721.52</v>
      </c>
      <c r="J26" s="172">
        <f t="shared" si="5"/>
        <v>1.7872256710675876</v>
      </c>
      <c r="K26" s="173">
        <v>8692.83</v>
      </c>
      <c r="L26" s="173">
        <f t="shared" si="1"/>
        <v>-5422.35</v>
      </c>
      <c r="M26" s="208">
        <f t="shared" si="2"/>
        <v>0.37622730457169873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675.33</v>
      </c>
      <c r="G27" s="195">
        <f t="shared" si="0"/>
        <v>-2854.67</v>
      </c>
      <c r="H27" s="196">
        <f t="shared" si="3"/>
        <v>19.131161473087822</v>
      </c>
      <c r="I27" s="197">
        <f t="shared" si="4"/>
        <v>-56857.67</v>
      </c>
      <c r="J27" s="197">
        <f t="shared" si="5"/>
        <v>1.1738132897641353</v>
      </c>
      <c r="K27" s="197">
        <v>2454.05</v>
      </c>
      <c r="L27" s="197">
        <f t="shared" si="1"/>
        <v>-1778.7200000000003</v>
      </c>
      <c r="M27" s="225">
        <f t="shared" si="2"/>
        <v>0.2751899920539516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2595.14</v>
      </c>
      <c r="G28" s="195">
        <f t="shared" si="0"/>
        <v>-6424.860000000001</v>
      </c>
      <c r="H28" s="196">
        <f t="shared" si="3"/>
        <v>28.770953436807094</v>
      </c>
      <c r="I28" s="197">
        <f t="shared" si="4"/>
        <v>-122863.86</v>
      </c>
      <c r="J28" s="197">
        <f t="shared" si="5"/>
        <v>2.068516407750739</v>
      </c>
      <c r="K28" s="197">
        <v>6238.78</v>
      </c>
      <c r="L28" s="197">
        <f t="shared" si="1"/>
        <v>-3643.64</v>
      </c>
      <c r="M28" s="225">
        <f t="shared" si="2"/>
        <v>0.41596914781415595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2" t="s">
        <v>112</v>
      </c>
      <c r="C29" s="219">
        <v>18020000</v>
      </c>
      <c r="D29" s="160">
        <v>0</v>
      </c>
      <c r="E29" s="160">
        <v>0</v>
      </c>
      <c r="F29" s="196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1.1</v>
      </c>
      <c r="G30" s="148">
        <f t="shared" si="0"/>
        <v>-1.9</v>
      </c>
      <c r="H30" s="155">
        <f t="shared" si="3"/>
        <v>36.66666666666667</v>
      </c>
      <c r="I30" s="156">
        <f t="shared" si="4"/>
        <v>-113.9</v>
      </c>
      <c r="J30" s="156">
        <f t="shared" si="5"/>
        <v>0.9565217391304349</v>
      </c>
      <c r="K30" s="156">
        <v>2.61</v>
      </c>
      <c r="L30" s="156">
        <f t="shared" si="1"/>
        <v>-1.5099999999999998</v>
      </c>
      <c r="M30" s="207">
        <f>F30/K30</f>
        <v>0.42145593869731807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15668.61</v>
      </c>
      <c r="G32" s="160">
        <f t="shared" si="0"/>
        <v>1249.9099999999999</v>
      </c>
      <c r="H32" s="162">
        <f t="shared" si="3"/>
        <v>108.66867332006353</v>
      </c>
      <c r="I32" s="163">
        <f t="shared" si="4"/>
        <v>-178725.49</v>
      </c>
      <c r="J32" s="163">
        <f t="shared" si="5"/>
        <v>8.060229194198795</v>
      </c>
      <c r="K32" s="176">
        <v>12895.5</v>
      </c>
      <c r="L32" s="176">
        <f>F32-K32</f>
        <v>2773.1100000000006</v>
      </c>
      <c r="M32" s="223">
        <f>F32/K32</f>
        <v>1.2150447830638595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2409.99</v>
      </c>
      <c r="G34" s="102">
        <f t="shared" si="0"/>
        <v>-190.01000000000022</v>
      </c>
      <c r="H34" s="104">
        <f t="shared" si="3"/>
        <v>92.69192307692306</v>
      </c>
      <c r="I34" s="103">
        <f t="shared" si="4"/>
        <v>-38590.01</v>
      </c>
      <c r="J34" s="103">
        <f t="shared" si="5"/>
        <v>5.878024390243902</v>
      </c>
      <c r="K34" s="126">
        <v>2155.98</v>
      </c>
      <c r="L34" s="126">
        <f t="shared" si="1"/>
        <v>254.00999999999976</v>
      </c>
      <c r="M34" s="213">
        <f t="shared" si="10"/>
        <v>1.117816491804191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13258.62</v>
      </c>
      <c r="G35" s="102">
        <f t="shared" si="0"/>
        <v>1458.6200000000008</v>
      </c>
      <c r="H35" s="104">
        <f t="shared" si="3"/>
        <v>112.36118644067797</v>
      </c>
      <c r="I35" s="103">
        <f t="shared" si="4"/>
        <v>-140080.48</v>
      </c>
      <c r="J35" s="103">
        <f t="shared" si="5"/>
        <v>8.646600899574864</v>
      </c>
      <c r="K35" s="126">
        <v>10736.34</v>
      </c>
      <c r="L35" s="126">
        <f t="shared" si="1"/>
        <v>2522.2800000000007</v>
      </c>
      <c r="M35" s="213">
        <f t="shared" si="10"/>
        <v>1.2349292216900731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3752.75</v>
      </c>
      <c r="G38" s="149">
        <f>G39+G40+G41+G42+G43+G45+G47+G48+G49+G50+G51+G56+G57+G61</f>
        <v>1771.75</v>
      </c>
      <c r="H38" s="150">
        <f>F38/E38*100</f>
        <v>188.78911359291678</v>
      </c>
      <c r="I38" s="151">
        <f>F38-D38</f>
        <v>-55272.25</v>
      </c>
      <c r="J38" s="151">
        <f>F38/D38*100</f>
        <v>6.357899195256247</v>
      </c>
      <c r="K38" s="149">
        <v>2030.96</v>
      </c>
      <c r="L38" s="149">
        <f t="shared" si="1"/>
        <v>1721.79</v>
      </c>
      <c r="M38" s="202">
        <f t="shared" si="10"/>
        <v>1.8477714972229882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0</v>
      </c>
      <c r="G39" s="160">
        <f>F39-E39</f>
        <v>0</v>
      </c>
      <c r="H39" s="162"/>
      <c r="I39" s="163">
        <f>F39-D39</f>
        <v>-580</v>
      </c>
      <c r="J39" s="163">
        <f>F39/D39*100</f>
        <v>0</v>
      </c>
      <c r="K39" s="163">
        <v>4.71</v>
      </c>
      <c r="L39" s="163">
        <f t="shared" si="1"/>
        <v>-4.71</v>
      </c>
      <c r="M39" s="215">
        <f t="shared" si="10"/>
        <v>0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6.57</v>
      </c>
      <c r="G41" s="160">
        <f t="shared" si="12"/>
        <v>-3.4299999999999997</v>
      </c>
      <c r="H41" s="162">
        <f aca="true" t="shared" si="15" ref="H41:H62">F41/E41*100</f>
        <v>65.7</v>
      </c>
      <c r="I41" s="163">
        <f t="shared" si="13"/>
        <v>-33.43</v>
      </c>
      <c r="J41" s="163">
        <f aca="true" t="shared" si="16" ref="J41:J62">F41/D41*100</f>
        <v>16.425</v>
      </c>
      <c r="K41" s="163">
        <v>17.84</v>
      </c>
      <c r="L41" s="163">
        <f t="shared" si="1"/>
        <v>-11.27</v>
      </c>
      <c r="M41" s="215">
        <f aca="true" t="shared" si="17" ref="M41:M63">F41/K41</f>
        <v>0.3682735426008969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8.11</v>
      </c>
      <c r="G43" s="160">
        <f t="shared" si="12"/>
        <v>-11.89</v>
      </c>
      <c r="H43" s="162">
        <f t="shared" si="15"/>
        <v>40.55</v>
      </c>
      <c r="I43" s="163">
        <f t="shared" si="13"/>
        <v>-251.89</v>
      </c>
      <c r="J43" s="163">
        <f t="shared" si="16"/>
        <v>3.119230769230769</v>
      </c>
      <c r="K43" s="163">
        <v>-6.4</v>
      </c>
      <c r="L43" s="163">
        <f t="shared" si="1"/>
        <v>14.51</v>
      </c>
      <c r="M43" s="215">
        <f t="shared" si="17"/>
        <v>-1.2671875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57.99</v>
      </c>
      <c r="G45" s="160">
        <f t="shared" si="12"/>
        <v>-2.009999999999998</v>
      </c>
      <c r="H45" s="162">
        <f t="shared" si="15"/>
        <v>96.65</v>
      </c>
      <c r="I45" s="163">
        <f t="shared" si="13"/>
        <v>-672.01</v>
      </c>
      <c r="J45" s="163">
        <f t="shared" si="16"/>
        <v>7.943835616438356</v>
      </c>
      <c r="K45" s="163">
        <v>0</v>
      </c>
      <c r="L45" s="163">
        <f t="shared" si="1"/>
        <v>57.99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807.59</v>
      </c>
      <c r="G47" s="160">
        <f t="shared" si="12"/>
        <v>207.59000000000003</v>
      </c>
      <c r="H47" s="162">
        <f t="shared" si="15"/>
        <v>134.59833333333333</v>
      </c>
      <c r="I47" s="163">
        <f t="shared" si="13"/>
        <v>-10192.41</v>
      </c>
      <c r="J47" s="163">
        <f t="shared" si="16"/>
        <v>7.341727272727273</v>
      </c>
      <c r="K47" s="163">
        <v>539.02</v>
      </c>
      <c r="L47" s="163">
        <f t="shared" si="1"/>
        <v>268.57000000000005</v>
      </c>
      <c r="M47" s="215">
        <f t="shared" si="17"/>
        <v>1.498256094393529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27.34</v>
      </c>
      <c r="G48" s="160">
        <f t="shared" si="12"/>
        <v>2.34</v>
      </c>
      <c r="H48" s="162">
        <f t="shared" si="15"/>
        <v>109.35999999999999</v>
      </c>
      <c r="I48" s="163">
        <f t="shared" si="13"/>
        <v>-282.66</v>
      </c>
      <c r="J48" s="163">
        <f t="shared" si="16"/>
        <v>8.819354838709677</v>
      </c>
      <c r="K48" s="163">
        <v>1.03</v>
      </c>
      <c r="L48" s="163">
        <f t="shared" si="1"/>
        <v>26.31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25.76</v>
      </c>
      <c r="G51" s="160">
        <f t="shared" si="12"/>
        <v>-29.24</v>
      </c>
      <c r="H51" s="162">
        <f t="shared" si="15"/>
        <v>46.836363636363636</v>
      </c>
      <c r="I51" s="163">
        <f t="shared" si="13"/>
        <v>-1174.24</v>
      </c>
      <c r="J51" s="163">
        <f t="shared" si="16"/>
        <v>2.146666666666667</v>
      </c>
      <c r="K51" s="163">
        <v>408.2</v>
      </c>
      <c r="L51" s="163">
        <f t="shared" si="1"/>
        <v>-382.44</v>
      </c>
      <c r="M51" s="215">
        <f t="shared" si="17"/>
        <v>0.0631063204311612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20.64</v>
      </c>
      <c r="G52" s="33">
        <f t="shared" si="12"/>
        <v>-19.36</v>
      </c>
      <c r="H52" s="29">
        <f t="shared" si="15"/>
        <v>51.6</v>
      </c>
      <c r="I52" s="103">
        <f t="shared" si="13"/>
        <v>-977.36</v>
      </c>
      <c r="J52" s="103">
        <f t="shared" si="16"/>
        <v>2.0681362725450905</v>
      </c>
      <c r="K52" s="103">
        <v>25.99</v>
      </c>
      <c r="L52" s="103">
        <f>F52-K52</f>
        <v>-5.349999999999998</v>
      </c>
      <c r="M52" s="108">
        <f t="shared" si="17"/>
        <v>0.7941515967679877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5.1</v>
      </c>
      <c r="G55" s="33">
        <f t="shared" si="12"/>
        <v>-9.9</v>
      </c>
      <c r="H55" s="29">
        <f t="shared" si="15"/>
        <v>34</v>
      </c>
      <c r="I55" s="103">
        <f t="shared" si="13"/>
        <v>-194.9</v>
      </c>
      <c r="J55" s="103">
        <f t="shared" si="16"/>
        <v>2.55</v>
      </c>
      <c r="K55" s="103">
        <v>382.17</v>
      </c>
      <c r="L55" s="103">
        <f>F55-K55</f>
        <v>-377.07</v>
      </c>
      <c r="M55" s="108">
        <f t="shared" si="17"/>
        <v>0.013344846534264855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2134.4</v>
      </c>
      <c r="G57" s="160">
        <f t="shared" si="12"/>
        <v>1534.4</v>
      </c>
      <c r="H57" s="162">
        <f t="shared" si="15"/>
        <v>355.73333333333335</v>
      </c>
      <c r="I57" s="163">
        <f t="shared" si="13"/>
        <v>-5215.6</v>
      </c>
      <c r="J57" s="163">
        <f t="shared" si="16"/>
        <v>29.039455782312928</v>
      </c>
      <c r="K57" s="163">
        <v>317.98</v>
      </c>
      <c r="L57" s="163">
        <f aca="true" t="shared" si="18" ref="L57:L63">F57-K57</f>
        <v>1816.42</v>
      </c>
      <c r="M57" s="215">
        <f t="shared" si="17"/>
        <v>6.712371847285993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138.61</v>
      </c>
      <c r="G59" s="160"/>
      <c r="H59" s="162"/>
      <c r="I59" s="163"/>
      <c r="J59" s="163"/>
      <c r="K59" s="164">
        <v>70.16</v>
      </c>
      <c r="L59" s="163">
        <f t="shared" si="18"/>
        <v>68.45000000000002</v>
      </c>
      <c r="M59" s="215">
        <f t="shared" si="17"/>
        <v>1.9756271379703538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0</v>
      </c>
      <c r="G61" s="160">
        <f t="shared" si="12"/>
        <v>-10</v>
      </c>
      <c r="H61" s="162">
        <f t="shared" si="15"/>
        <v>0</v>
      </c>
      <c r="I61" s="163">
        <f t="shared" si="13"/>
        <v>-160</v>
      </c>
      <c r="J61" s="163">
        <f t="shared" si="16"/>
        <v>0</v>
      </c>
      <c r="K61" s="163">
        <v>32.19</v>
      </c>
      <c r="L61" s="163">
        <f t="shared" si="18"/>
        <v>-32.19</v>
      </c>
      <c r="M61" s="215">
        <f t="shared" si="17"/>
        <v>0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1.07</v>
      </c>
      <c r="G62" s="160">
        <f t="shared" si="12"/>
        <v>-0.1299999999999999</v>
      </c>
      <c r="H62" s="162">
        <f t="shared" si="15"/>
        <v>89.16666666666667</v>
      </c>
      <c r="I62" s="163">
        <f t="shared" si="13"/>
        <v>-13.93</v>
      </c>
      <c r="J62" s="163">
        <f t="shared" si="16"/>
        <v>7.133333333333333</v>
      </c>
      <c r="K62" s="163">
        <v>1</v>
      </c>
      <c r="L62" s="163">
        <f t="shared" si="18"/>
        <v>0.07000000000000006</v>
      </c>
      <c r="M62" s="215">
        <f t="shared" si="17"/>
        <v>1.07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54806.4</v>
      </c>
      <c r="G64" s="149">
        <f>F64-E64</f>
        <v>-34550.1</v>
      </c>
      <c r="H64" s="150">
        <f>F64/E64*100</f>
        <v>61.33454197512213</v>
      </c>
      <c r="I64" s="151">
        <f>F64-D64</f>
        <v>-1302684.7000000002</v>
      </c>
      <c r="J64" s="151">
        <f>F64/D64*100</f>
        <v>4.037330336825044</v>
      </c>
      <c r="K64" s="151">
        <v>62612.59</v>
      </c>
      <c r="L64" s="151">
        <f>F64-K64</f>
        <v>-7806.189999999995</v>
      </c>
      <c r="M64" s="216">
        <f>F64/K64</f>
        <v>0.8753255535348403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0.02</v>
      </c>
      <c r="G73" s="160">
        <f aca="true" t="shared" si="19" ref="G73:G84">F73-E73</f>
        <v>0.02</v>
      </c>
      <c r="H73" s="162"/>
      <c r="I73" s="165">
        <f aca="true" t="shared" si="20" ref="I73:I84">F73-D73</f>
        <v>-3999.98</v>
      </c>
      <c r="J73" s="165">
        <f>F73/D73*100</f>
        <v>0.0005</v>
      </c>
      <c r="K73" s="165">
        <v>0.06</v>
      </c>
      <c r="L73" s="165">
        <f aca="true" t="shared" si="21" ref="L73:L84">F73-K73</f>
        <v>-0.039999999999999994</v>
      </c>
      <c r="M73" s="206">
        <f>F73/K73</f>
        <v>0.33333333333333337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0</v>
      </c>
      <c r="G74" s="160">
        <f t="shared" si="19"/>
        <v>-600</v>
      </c>
      <c r="H74" s="162">
        <f>F74/E74*100</f>
        <v>0</v>
      </c>
      <c r="I74" s="165">
        <f t="shared" si="20"/>
        <v>-8000</v>
      </c>
      <c r="J74" s="165">
        <f>F74/D74*100</f>
        <v>0</v>
      </c>
      <c r="K74" s="165">
        <v>22.91</v>
      </c>
      <c r="L74" s="165">
        <f t="shared" si="21"/>
        <v>-22.91</v>
      </c>
      <c r="M74" s="206">
        <f>F74/K74</f>
        <v>0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73.72999999999999</v>
      </c>
      <c r="G77" s="183">
        <f t="shared" si="19"/>
        <v>-927.27</v>
      </c>
      <c r="H77" s="184">
        <f>F77/E77*100</f>
        <v>7.365634365634365</v>
      </c>
      <c r="I77" s="185">
        <f t="shared" si="20"/>
        <v>-21938.27</v>
      </c>
      <c r="J77" s="185">
        <f>F77/D77*100</f>
        <v>0.3349536616391059</v>
      </c>
      <c r="K77" s="185">
        <v>306.82</v>
      </c>
      <c r="L77" s="185">
        <f t="shared" si="21"/>
        <v>-233.09</v>
      </c>
      <c r="M77" s="211">
        <f>F77/K77</f>
        <v>0.24030376116289678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3.13</v>
      </c>
      <c r="G80" s="160">
        <f t="shared" si="19"/>
        <v>-4.37</v>
      </c>
      <c r="H80" s="162">
        <f>F80/E80*100</f>
        <v>41.733333333333334</v>
      </c>
      <c r="I80" s="165">
        <f t="shared" si="20"/>
        <v>-8356.87</v>
      </c>
      <c r="J80" s="165">
        <f>F80/D80*100</f>
        <v>0.03744019138755981</v>
      </c>
      <c r="K80" s="165">
        <v>0</v>
      </c>
      <c r="L80" s="165">
        <f t="shared" si="21"/>
        <v>3.13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3.4699999999999998</v>
      </c>
      <c r="G82" s="181">
        <f>G78+G81+G79+G80</f>
        <v>-4.03</v>
      </c>
      <c r="H82" s="184">
        <f>F82/E82*100</f>
        <v>46.26666666666666</v>
      </c>
      <c r="I82" s="185">
        <f t="shared" si="20"/>
        <v>-8396.53</v>
      </c>
      <c r="J82" s="185">
        <f>F82/D82*100</f>
        <v>0.04130952380952381</v>
      </c>
      <c r="K82" s="185">
        <v>0.12</v>
      </c>
      <c r="L82" s="185">
        <f t="shared" si="21"/>
        <v>3.3499999999999996</v>
      </c>
      <c r="M82" s="217">
        <f t="shared" si="24"/>
        <v>28.916666666666664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0.75</v>
      </c>
      <c r="G84" s="160">
        <f t="shared" si="19"/>
        <v>0.75</v>
      </c>
      <c r="H84" s="162"/>
      <c r="I84" s="165">
        <f t="shared" si="20"/>
        <v>0.75</v>
      </c>
      <c r="J84" s="165"/>
      <c r="K84" s="165">
        <v>0</v>
      </c>
      <c r="L84" s="165">
        <f t="shared" si="21"/>
        <v>0.75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77.96</v>
      </c>
      <c r="G85" s="190">
        <f>F85-E85</f>
        <v>-932.9399999999999</v>
      </c>
      <c r="H85" s="191">
        <f>F85/E85*100</f>
        <v>7.71193985557424</v>
      </c>
      <c r="I85" s="192">
        <f>F85-D85</f>
        <v>-30372.04</v>
      </c>
      <c r="J85" s="192">
        <f>F85/D85*100</f>
        <v>0.2560262725779967</v>
      </c>
      <c r="K85" s="192">
        <v>315.77</v>
      </c>
      <c r="L85" s="192">
        <f>F85-K85</f>
        <v>-237.81</v>
      </c>
      <c r="M85" s="218">
        <f t="shared" si="24"/>
        <v>0.2468885581277512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54884.36</v>
      </c>
      <c r="G86" s="190">
        <f>F86-E86</f>
        <v>-35483.03999999999</v>
      </c>
      <c r="H86" s="191">
        <f>F86/E86*100</f>
        <v>60.73468972217858</v>
      </c>
      <c r="I86" s="192">
        <f>F86-D86</f>
        <v>-1333056.74</v>
      </c>
      <c r="J86" s="192">
        <f>F86/D86*100</f>
        <v>3.9543724153712283</v>
      </c>
      <c r="K86" s="192">
        <f>K64+K85</f>
        <v>62928.35999999999</v>
      </c>
      <c r="L86" s="192">
        <f>F86-K86</f>
        <v>-8043.999999999993</v>
      </c>
      <c r="M86" s="218">
        <f t="shared" si="24"/>
        <v>0.8721721017360059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6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49"/>
      <c r="H89" s="249"/>
      <c r="I89" s="249"/>
      <c r="J89" s="24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42758</v>
      </c>
      <c r="D90" s="28">
        <v>5846.1</v>
      </c>
      <c r="G90" s="4" t="s">
        <v>58</v>
      </c>
      <c r="O90" s="241"/>
      <c r="P90" s="241"/>
      <c r="T90" s="145">
        <f t="shared" si="23"/>
        <v>5846.1</v>
      </c>
    </row>
    <row r="91" spans="3:16" ht="15">
      <c r="C91" s="80">
        <v>42755</v>
      </c>
      <c r="D91" s="28">
        <v>8412.1</v>
      </c>
      <c r="F91" s="112" t="s">
        <v>58</v>
      </c>
      <c r="G91" s="235"/>
      <c r="H91" s="235"/>
      <c r="I91" s="117"/>
      <c r="J91" s="238"/>
      <c r="K91" s="238"/>
      <c r="L91" s="238"/>
      <c r="M91" s="238"/>
      <c r="N91" s="238"/>
      <c r="O91" s="241"/>
      <c r="P91" s="241"/>
    </row>
    <row r="92" spans="3:16" ht="15.75" customHeight="1">
      <c r="C92" s="80">
        <v>42754</v>
      </c>
      <c r="D92" s="28">
        <v>5950.5</v>
      </c>
      <c r="F92" s="67"/>
      <c r="G92" s="235"/>
      <c r="H92" s="235"/>
      <c r="I92" s="117"/>
      <c r="J92" s="242"/>
      <c r="K92" s="242"/>
      <c r="L92" s="242"/>
      <c r="M92" s="242"/>
      <c r="N92" s="242"/>
      <c r="O92" s="241"/>
      <c r="P92" s="241"/>
    </row>
    <row r="93" spans="3:14" ht="15.75" customHeight="1">
      <c r="C93" s="80"/>
      <c r="F93" s="67"/>
      <c r="G93" s="237"/>
      <c r="H93" s="237"/>
      <c r="I93" s="123"/>
      <c r="J93" s="238"/>
      <c r="K93" s="238"/>
      <c r="L93" s="238"/>
      <c r="M93" s="238"/>
      <c r="N93" s="238"/>
    </row>
    <row r="94" spans="2:14" ht="18.75" customHeight="1">
      <c r="B94" s="239" t="s">
        <v>56</v>
      </c>
      <c r="C94" s="240"/>
      <c r="D94" s="132">
        <v>1.00664</v>
      </c>
      <c r="E94" s="68"/>
      <c r="F94" s="124" t="s">
        <v>105</v>
      </c>
      <c r="G94" s="235"/>
      <c r="H94" s="235"/>
      <c r="I94" s="125"/>
      <c r="J94" s="238"/>
      <c r="K94" s="238"/>
      <c r="L94" s="238"/>
      <c r="M94" s="238"/>
      <c r="N94" s="238"/>
    </row>
    <row r="95" spans="6:13" ht="9.75" customHeight="1">
      <c r="F95" s="67"/>
      <c r="G95" s="235"/>
      <c r="H95" s="235"/>
      <c r="I95" s="67"/>
      <c r="J95" s="68"/>
      <c r="K95" s="68"/>
      <c r="L95" s="68"/>
      <c r="M95" s="68"/>
    </row>
    <row r="96" spans="2:13" ht="22.5" customHeight="1" hidden="1">
      <c r="B96" s="233" t="s">
        <v>59</v>
      </c>
      <c r="C96" s="234"/>
      <c r="D96" s="79">
        <v>0</v>
      </c>
      <c r="E96" s="50" t="s">
        <v>24</v>
      </c>
      <c r="F96" s="67"/>
      <c r="G96" s="235"/>
      <c r="H96" s="23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85.33</v>
      </c>
      <c r="G97" s="67">
        <f>G45+G48+G49</f>
        <v>-0.6699999999999982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6"/>
      <c r="P98" s="23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51053.65</v>
      </c>
      <c r="G99" s="28">
        <f>F99-E99</f>
        <v>-36315.049999999996</v>
      </c>
      <c r="H99" s="227">
        <f>F99/E99</f>
        <v>0.5843471403374435</v>
      </c>
      <c r="I99" s="28">
        <f>F99-D99</f>
        <v>-1247994.9500000002</v>
      </c>
      <c r="J99" s="227">
        <f>F99/D99</f>
        <v>0.039300800601301596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3752.75</v>
      </c>
      <c r="G100" s="28">
        <f>G40+G41+G43+G45+G47+G48+G49+G50+G51+G57+G61+G44</f>
        <v>1764.95</v>
      </c>
      <c r="H100" s="227">
        <f>F100/E100</f>
        <v>1.887891135929168</v>
      </c>
      <c r="I100" s="28">
        <f>I40+I41+I43+I45+I47+I48+I49+I50+I51+I57+I61+I44</f>
        <v>-54689.75</v>
      </c>
      <c r="J100" s="227">
        <f>F100/D100</f>
        <v>0.06421268768447619</v>
      </c>
      <c r="K100" s="28">
        <f aca="true" t="shared" si="25" ref="K100:P100">K40+K41+K43+K45+K47+K48+K49+K50+K51+K57+K61+K44</f>
        <v>2026.0900000000001</v>
      </c>
      <c r="L100" s="28">
        <f t="shared" si="25"/>
        <v>1726.66</v>
      </c>
      <c r="M100" s="28">
        <f t="shared" si="25"/>
        <v>8.331203030930812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54806.4</v>
      </c>
      <c r="G101" s="28">
        <f t="shared" si="26"/>
        <v>-34550.1</v>
      </c>
      <c r="H101" s="227">
        <f>F101/E101</f>
        <v>0.6133454197512213</v>
      </c>
      <c r="I101" s="28">
        <f t="shared" si="26"/>
        <v>-1302684.7000000002</v>
      </c>
      <c r="J101" s="227">
        <f>F101/D101</f>
        <v>0.04037330336825044</v>
      </c>
      <c r="K101" s="28">
        <f t="shared" si="26"/>
        <v>2026.0900000000001</v>
      </c>
      <c r="L101" s="28">
        <f t="shared" si="26"/>
        <v>1726.66</v>
      </c>
      <c r="M101" s="28">
        <f t="shared" si="26"/>
        <v>8.331203030930812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-9532.849999999995</v>
      </c>
      <c r="M102" s="28">
        <f t="shared" si="27"/>
        <v>-7.455877477395972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2017-01-24T12:50:03Z</cp:lastPrinted>
  <dcterms:created xsi:type="dcterms:W3CDTF">2003-07-28T11:27:56Z</dcterms:created>
  <dcterms:modified xsi:type="dcterms:W3CDTF">2017-01-24T13:07:31Z</dcterms:modified>
  <cp:category/>
  <cp:version/>
  <cp:contentType/>
  <cp:contentStatus/>
</cp:coreProperties>
</file>